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 defaultThemeVersion="124226"/>
  <bookViews>
    <workbookView xWindow="228" yWindow="0" windowWidth="11544" windowHeight="12384"/>
  </bookViews>
  <sheets>
    <sheet name="Лист2" sheetId="1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16" l="1"/>
  <c r="W20" i="16"/>
  <c r="V20" i="16"/>
  <c r="U20" i="16"/>
  <c r="Q20" i="16"/>
  <c r="P20" i="16"/>
  <c r="O20" i="16"/>
  <c r="N20" i="16"/>
  <c r="L20" i="16"/>
  <c r="K20" i="16"/>
  <c r="F20" i="16"/>
  <c r="E20" i="16"/>
  <c r="D20" i="16"/>
  <c r="W19" i="16"/>
  <c r="V19" i="16"/>
  <c r="U19" i="16"/>
  <c r="Q19" i="16"/>
  <c r="P19" i="16"/>
  <c r="O19" i="16"/>
  <c r="N19" i="16"/>
  <c r="L19" i="16"/>
  <c r="K19" i="16"/>
  <c r="F19" i="16"/>
  <c r="E19" i="16"/>
  <c r="G19" i="16" s="1"/>
  <c r="D19" i="16"/>
  <c r="W18" i="16"/>
  <c r="V18" i="16"/>
  <c r="U18" i="16"/>
  <c r="Q18" i="16"/>
  <c r="P18" i="16"/>
  <c r="O18" i="16"/>
  <c r="N18" i="16"/>
  <c r="L18" i="16"/>
  <c r="K18" i="16"/>
  <c r="F18" i="16"/>
  <c r="E18" i="16"/>
  <c r="G18" i="16" s="1"/>
  <c r="D18" i="16"/>
  <c r="G20" i="16" l="1"/>
  <c r="H18" i="16"/>
  <c r="M18" i="16" s="1"/>
  <c r="T18" i="16" s="1"/>
  <c r="X18" i="16" s="1"/>
  <c r="H20" i="16"/>
  <c r="M20" i="16" s="1"/>
  <c r="T20" i="16" s="1"/>
  <c r="X20" i="16" s="1"/>
  <c r="H19" i="16"/>
  <c r="M19" i="16" s="1"/>
  <c r="T19" i="16" s="1"/>
  <c r="X19" i="16" s="1"/>
  <c r="Y20" i="16" l="1"/>
  <c r="Z20" i="16" s="1"/>
  <c r="Y18" i="16"/>
  <c r="Z18" i="16" s="1"/>
  <c r="Y19" i="16"/>
  <c r="Z19" i="16" s="1"/>
  <c r="AC24" i="16" l="1"/>
  <c r="AC19" i="16"/>
  <c r="AA19" i="16"/>
  <c r="AC20" i="16"/>
  <c r="AA20" i="16"/>
  <c r="AC18" i="16"/>
  <c r="AA18" i="16"/>
  <c r="AC22" i="16"/>
  <c r="AC23" i="16"/>
</calcChain>
</file>

<file path=xl/sharedStrings.xml><?xml version="1.0" encoding="utf-8"?>
<sst xmlns="http://schemas.openxmlformats.org/spreadsheetml/2006/main" count="68" uniqueCount="60">
  <si>
    <t>КАЛЬКУЛЯЦИЯ</t>
  </si>
  <si>
    <t xml:space="preserve"> плановой стоимости выдачи копий перевозочных документов по заявкам участников перевозочных процессов </t>
  </si>
  <si>
    <t>(в тенге)</t>
  </si>
  <si>
    <t>№ п/п</t>
  </si>
  <si>
    <t>Наименования услуг</t>
  </si>
  <si>
    <t>Трудоемкость, чел/ч</t>
  </si>
  <si>
    <t>Расходы и отчисления на соц.нужды</t>
  </si>
  <si>
    <t>Материалы</t>
  </si>
  <si>
    <t>Электроэнергия</t>
  </si>
  <si>
    <t>Сторонние</t>
  </si>
  <si>
    <t xml:space="preserve">Износ </t>
  </si>
  <si>
    <t>Прочие</t>
  </si>
  <si>
    <t>Всего прямых расходов</t>
  </si>
  <si>
    <t>Накладные (% к ФОТ)</t>
  </si>
  <si>
    <t>Административные (% к ФОТ)</t>
  </si>
  <si>
    <t>Общехозяйственные (% к ФОТ)</t>
  </si>
  <si>
    <t>Итого себестоимость</t>
  </si>
  <si>
    <t>Рентабельность</t>
  </si>
  <si>
    <t>Копирование перевозочного документа</t>
  </si>
  <si>
    <t>Копирование архивного перевозочного документа с 1-ой стороны</t>
  </si>
  <si>
    <t>Копирование архивного перевозочного документа  с 2-х сторон</t>
  </si>
  <si>
    <t xml:space="preserve">оператор копировальных машин </t>
  </si>
  <si>
    <t>баланс рабочего времени</t>
  </si>
  <si>
    <t>Итого ФОТ</t>
  </si>
  <si>
    <t>тарифная ставка</t>
  </si>
  <si>
    <t xml:space="preserve">расходы </t>
  </si>
  <si>
    <t>матер пом</t>
  </si>
  <si>
    <t>Директор Департамента экономики</t>
  </si>
  <si>
    <t>кн 2,91%</t>
  </si>
  <si>
    <t>Итого стоимость одного перевозочного документа (без НДС)</t>
  </si>
  <si>
    <t>Итого стоимость одного перевозочного документа (с НДС 12%)</t>
  </si>
  <si>
    <t>премия ж.д.т.</t>
  </si>
  <si>
    <t>9%, 12,46 % (с уч.б/л)</t>
  </si>
  <si>
    <t>9%, 12,46 % ( с уч. б/л)</t>
  </si>
  <si>
    <t>Утвеждаю</t>
  </si>
  <si>
    <t>Вице-президент по операционной деятельности</t>
  </si>
  <si>
    <t>Саурбаев К.А._________________________</t>
  </si>
  <si>
    <t>АО "КТЖ-Грузовые перевозки"</t>
  </si>
  <si>
    <t>Для сторонних органзации</t>
  </si>
  <si>
    <t>Утверждаю:</t>
  </si>
  <si>
    <t>Ж Абильдина</t>
  </si>
  <si>
    <t>Для группы компании АО "НК "КТЖ"</t>
  </si>
  <si>
    <t>Главный менеджер ГПЭЦУРУ</t>
  </si>
  <si>
    <t>Г.Сарсембекова</t>
  </si>
  <si>
    <t>Исп.Келдибаева К.А. ГПЭПВД</t>
  </si>
  <si>
    <t>тел. 600-339</t>
  </si>
  <si>
    <t>Главный менеджер 1-уровня ГПЭ</t>
  </si>
  <si>
    <t>Н.Хамитов</t>
  </si>
  <si>
    <t xml:space="preserve">Директор </t>
  </si>
  <si>
    <t>Департамента экономики</t>
  </si>
  <si>
    <t>___________________ Ж. Абильдина</t>
  </si>
  <si>
    <t xml:space="preserve">(ксерокопирование перевозочных документов) по ТОО "КТЖ-Грузовые перевозки" на 2025 год </t>
  </si>
  <si>
    <t>празничные 4,10%</t>
  </si>
  <si>
    <t>2024г.</t>
  </si>
  <si>
    <t>Ед.изм.</t>
  </si>
  <si>
    <t>1 стр.</t>
  </si>
  <si>
    <t>Главный менеджер ГПК</t>
  </si>
  <si>
    <t>А. Шалдыбаева</t>
  </si>
  <si>
    <t>ТОО "КТЖ - Грузовые перевозки"</t>
  </si>
  <si>
    <t>Текущие примерование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</si>
</sst>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textRotation="90" wrapText="1"/>
    </xf>
    <xf numFmtId="0" fontId="4" fillId="0" borderId="0" xfId="0" applyFont="1"/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4" fillId="2" borderId="0" xfId="0" applyFont="1" applyFill="1"/>
    <xf numFmtId="0" fontId="4" fillId="0" borderId="3" xfId="0" applyFont="1" applyBorder="1" applyAlignment="1">
      <alignment horizontal="center" vertical="center" textRotation="90" wrapText="1"/>
    </xf>
    <xf numFmtId="10" fontId="4" fillId="2" borderId="2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0" xfId="0" applyFont="1"/>
    <xf numFmtId="1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9" fontId="4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9" fontId="3" fillId="2" borderId="0" xfId="6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Процентный" xfId="6" builtinId="5"/>
    <cellStyle name="Процентный 2" xfId="5"/>
  </cellStyles>
  <dxfs count="0"/>
  <tableStyles count="0" defaultTableStyle="TableStyleMedium2" defaultPivotStyle="PivotStyleLight16"/>
  <colors>
    <mruColors>
      <color rgb="FFFF99FF"/>
      <color rgb="FFCC99FF"/>
      <color rgb="FF99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topLeftCell="A5" workbookViewId="0">
      <selection activeCell="AA22" sqref="AA22"/>
    </sheetView>
  </sheetViews>
  <sheetFormatPr defaultColWidth="9.109375" defaultRowHeight="13.2" x14ac:dyDescent="0.35"/>
  <cols>
    <col min="1" max="1" width="5.88671875" style="3" customWidth="1"/>
    <col min="2" max="2" width="37.44140625" style="3" customWidth="1"/>
    <col min="3" max="3" width="10" style="3" customWidth="1"/>
    <col min="4" max="4" width="11.33203125" style="3" customWidth="1"/>
    <col min="5" max="5" width="15.109375" style="3" customWidth="1"/>
    <col min="6" max="6" width="10.88671875" style="3" customWidth="1"/>
    <col min="7" max="7" width="9" style="3" customWidth="1"/>
    <col min="8" max="8" width="8.6640625" style="3" customWidth="1"/>
    <col min="9" max="9" width="7.5546875" style="3" customWidth="1"/>
    <col min="10" max="10" width="7.109375" style="3" customWidth="1"/>
    <col min="11" max="11" width="11.109375" style="3" customWidth="1"/>
    <col min="12" max="12" width="10.6640625" style="3" customWidth="1"/>
    <col min="13" max="13" width="10.88671875" style="3" customWidth="1"/>
    <col min="14" max="14" width="10.44140625" style="3" customWidth="1"/>
    <col min="15" max="16" width="9" style="3" customWidth="1"/>
    <col min="17" max="17" width="10.88671875" style="3" customWidth="1"/>
    <col min="18" max="19" width="10.88671875" style="3" hidden="1" customWidth="1"/>
    <col min="20" max="24" width="10.88671875" style="3" customWidth="1"/>
    <col min="25" max="25" width="9.44140625" style="3" customWidth="1"/>
    <col min="26" max="26" width="16.33203125" style="3" customWidth="1"/>
    <col min="27" max="27" width="19.88671875" style="3" customWidth="1"/>
    <col min="28" max="28" width="18.33203125" style="3" hidden="1" customWidth="1"/>
    <col min="29" max="29" width="19.6640625" style="3" hidden="1" customWidth="1"/>
    <col min="30" max="32" width="9.109375" style="3" hidden="1" customWidth="1"/>
    <col min="33" max="34" width="9.109375" style="3" customWidth="1"/>
    <col min="35" max="16384" width="9.109375" style="3"/>
  </cols>
  <sheetData>
    <row r="1" spans="1:30" ht="18" hidden="1" x14ac:dyDescent="0.35">
      <c r="V1" s="1" t="s">
        <v>34</v>
      </c>
    </row>
    <row r="2" spans="1:30" ht="18" hidden="1" x14ac:dyDescent="0.35">
      <c r="V2" s="1" t="s">
        <v>35</v>
      </c>
    </row>
    <row r="3" spans="1:30" ht="18" hidden="1" x14ac:dyDescent="0.35">
      <c r="V3" s="1" t="s">
        <v>37</v>
      </c>
    </row>
    <row r="4" spans="1:30" ht="18" hidden="1" x14ac:dyDescent="0.35">
      <c r="V4" s="1" t="s">
        <v>36</v>
      </c>
    </row>
    <row r="5" spans="1:30" ht="36.6" customHeight="1" x14ac:dyDescent="0.35">
      <c r="V5" s="1"/>
      <c r="X5" s="43" t="s">
        <v>39</v>
      </c>
      <c r="Y5" s="43"/>
      <c r="Z5" s="43"/>
      <c r="AA5" s="43"/>
      <c r="AB5" s="29"/>
      <c r="AC5" s="29"/>
      <c r="AD5" s="1"/>
    </row>
    <row r="6" spans="1:30" ht="24" customHeight="1" x14ac:dyDescent="0.35">
      <c r="V6" s="1"/>
      <c r="X6" s="43" t="s">
        <v>48</v>
      </c>
      <c r="Y6" s="43"/>
      <c r="Z6" s="43"/>
      <c r="AA6" s="43"/>
      <c r="AB6" s="43"/>
      <c r="AC6" s="43"/>
      <c r="AD6" s="43"/>
    </row>
    <row r="7" spans="1:30" ht="24" customHeight="1" x14ac:dyDescent="0.35">
      <c r="V7" s="1"/>
      <c r="X7" s="43" t="s">
        <v>49</v>
      </c>
      <c r="Y7" s="43"/>
      <c r="Z7" s="43"/>
      <c r="AA7" s="43"/>
      <c r="AB7" s="43"/>
      <c r="AC7" s="43"/>
      <c r="AD7" s="43"/>
    </row>
    <row r="8" spans="1:30" ht="25.95" customHeight="1" x14ac:dyDescent="0.35">
      <c r="V8" s="1"/>
      <c r="X8" s="29" t="s">
        <v>58</v>
      </c>
      <c r="Y8" s="29"/>
      <c r="Z8" s="29"/>
      <c r="AA8" s="29"/>
      <c r="AB8" s="29"/>
      <c r="AC8" s="29"/>
      <c r="AD8" s="29"/>
    </row>
    <row r="9" spans="1:30" ht="18" x14ac:dyDescent="0.35">
      <c r="V9" s="1"/>
      <c r="X9" s="29"/>
      <c r="Y9" s="29"/>
      <c r="Z9" s="29"/>
      <c r="AA9" s="29"/>
      <c r="AB9" s="29"/>
      <c r="AC9" s="29"/>
      <c r="AD9" s="29"/>
    </row>
    <row r="10" spans="1:30" ht="26.4" customHeight="1" x14ac:dyDescent="0.35">
      <c r="V10" s="1"/>
      <c r="X10" s="43" t="s">
        <v>50</v>
      </c>
      <c r="Y10" s="43"/>
      <c r="Z10" s="43"/>
      <c r="AA10" s="43"/>
      <c r="AB10" s="43"/>
      <c r="AC10" s="43"/>
      <c r="AD10" s="43"/>
    </row>
    <row r="11" spans="1:30" ht="17.399999999999999" customHeight="1" x14ac:dyDescent="0.35">
      <c r="A11" s="3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28"/>
      <c r="AC11" s="28"/>
    </row>
    <row r="12" spans="1:30" ht="22.5" customHeight="1" x14ac:dyDescent="0.35">
      <c r="A12" s="36" t="s">
        <v>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28"/>
      <c r="AC12" s="28"/>
    </row>
    <row r="13" spans="1:30" ht="22.5" customHeight="1" x14ac:dyDescent="0.35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28"/>
      <c r="AC13" s="28"/>
    </row>
    <row r="14" spans="1:30" ht="15" customHeight="1" x14ac:dyDescent="0.35">
      <c r="Z14" s="37" t="s">
        <v>2</v>
      </c>
      <c r="AA14" s="37"/>
      <c r="AB14" s="31"/>
      <c r="AC14" s="31"/>
    </row>
    <row r="15" spans="1:30" ht="21.9" customHeight="1" x14ac:dyDescent="0.35">
      <c r="A15" s="38" t="s">
        <v>3</v>
      </c>
      <c r="B15" s="38" t="s">
        <v>4</v>
      </c>
      <c r="C15" s="38" t="s">
        <v>54</v>
      </c>
      <c r="D15" s="40" t="s">
        <v>5</v>
      </c>
      <c r="E15" s="42" t="s">
        <v>25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0" t="s">
        <v>29</v>
      </c>
      <c r="AA15" s="40" t="s">
        <v>30</v>
      </c>
      <c r="AB15" s="2"/>
      <c r="AC15" s="2"/>
    </row>
    <row r="16" spans="1:30" ht="126" customHeight="1" x14ac:dyDescent="0.35">
      <c r="A16" s="39"/>
      <c r="B16" s="39"/>
      <c r="C16" s="39"/>
      <c r="D16" s="41"/>
      <c r="E16" s="9" t="s">
        <v>21</v>
      </c>
      <c r="F16" s="9" t="s">
        <v>22</v>
      </c>
      <c r="G16" s="9" t="s">
        <v>24</v>
      </c>
      <c r="H16" s="9" t="s">
        <v>26</v>
      </c>
      <c r="I16" s="9" t="s">
        <v>28</v>
      </c>
      <c r="J16" s="9" t="s">
        <v>52</v>
      </c>
      <c r="K16" s="9" t="s">
        <v>59</v>
      </c>
      <c r="L16" s="9" t="s">
        <v>31</v>
      </c>
      <c r="M16" s="32" t="s">
        <v>23</v>
      </c>
      <c r="N16" s="7" t="s">
        <v>6</v>
      </c>
      <c r="O16" s="7" t="s">
        <v>7</v>
      </c>
      <c r="P16" s="7" t="s">
        <v>8</v>
      </c>
      <c r="Q16" s="7" t="s">
        <v>9</v>
      </c>
      <c r="R16" s="7" t="s">
        <v>10</v>
      </c>
      <c r="S16" s="7" t="s">
        <v>11</v>
      </c>
      <c r="T16" s="7" t="s">
        <v>12</v>
      </c>
      <c r="U16" s="7" t="s">
        <v>13</v>
      </c>
      <c r="V16" s="7" t="s">
        <v>14</v>
      </c>
      <c r="W16" s="7" t="s">
        <v>15</v>
      </c>
      <c r="X16" s="7" t="s">
        <v>16</v>
      </c>
      <c r="Y16" s="7" t="s">
        <v>17</v>
      </c>
      <c r="Z16" s="41"/>
      <c r="AA16" s="41"/>
      <c r="AB16" s="26" t="s">
        <v>53</v>
      </c>
      <c r="AC16" s="2"/>
    </row>
    <row r="17" spans="1:30" s="8" customFormat="1" ht="42" hidden="1" customHeight="1" x14ac:dyDescent="0.35">
      <c r="A17" s="12"/>
      <c r="B17" s="12" t="s">
        <v>41</v>
      </c>
      <c r="C17" s="12"/>
      <c r="D17" s="5"/>
      <c r="E17" s="5"/>
      <c r="F17" s="5"/>
      <c r="G17" s="5"/>
      <c r="H17" s="5"/>
      <c r="I17" s="14">
        <v>2.9100000000000001E-2</v>
      </c>
      <c r="J17" s="14">
        <v>4.3799999999999999E-2</v>
      </c>
      <c r="K17" s="14"/>
      <c r="L17" s="14"/>
      <c r="M17" s="15"/>
      <c r="N17" s="16" t="s">
        <v>32</v>
      </c>
      <c r="O17" s="15"/>
      <c r="P17" s="15"/>
      <c r="Q17" s="15"/>
      <c r="R17" s="15"/>
      <c r="S17" s="15"/>
      <c r="T17" s="15"/>
      <c r="U17" s="10">
        <v>0.69220000000000004</v>
      </c>
      <c r="V17" s="10">
        <v>7.9600000000000004E-2</v>
      </c>
      <c r="W17" s="10">
        <v>3.0000000000000001E-3</v>
      </c>
      <c r="X17" s="15"/>
      <c r="Y17" s="17">
        <v>0.05</v>
      </c>
      <c r="Z17" s="5"/>
      <c r="AA17" s="11"/>
      <c r="AB17" s="23"/>
      <c r="AC17" s="23"/>
    </row>
    <row r="18" spans="1:30" s="8" customFormat="1" ht="39.75" hidden="1" customHeight="1" x14ac:dyDescent="0.35">
      <c r="A18" s="5">
        <v>1</v>
      </c>
      <c r="B18" s="21" t="s">
        <v>18</v>
      </c>
      <c r="C18" s="5" t="s">
        <v>55</v>
      </c>
      <c r="D18" s="4" t="e">
        <f>#REF!</f>
        <v>#REF!</v>
      </c>
      <c r="E18" s="4" t="e">
        <f>#REF!</f>
        <v>#REF!</v>
      </c>
      <c r="F18" s="4" t="e">
        <f>#REF!</f>
        <v>#REF!</v>
      </c>
      <c r="G18" s="4" t="e">
        <f>E18/F18*D18</f>
        <v>#REF!</v>
      </c>
      <c r="H18" s="4" t="e">
        <f>G18/12</f>
        <v>#REF!</v>
      </c>
      <c r="I18" s="4"/>
      <c r="J18" s="4"/>
      <c r="K18" s="4" t="e">
        <f>#REF!</f>
        <v>#REF!</v>
      </c>
      <c r="L18" s="4" t="e">
        <f>#REF!</f>
        <v>#REF!</v>
      </c>
      <c r="M18" s="4" t="e">
        <f>G18+H18+I18+J18+K18+L18</f>
        <v>#REF!</v>
      </c>
      <c r="N18" s="4" t="e">
        <f>#REF!</f>
        <v>#REF!</v>
      </c>
      <c r="O18" s="4" t="e">
        <f>#REF!</f>
        <v>#REF!</v>
      </c>
      <c r="P18" s="4" t="e">
        <f>#REF!</f>
        <v>#REF!</v>
      </c>
      <c r="Q18" s="4" t="e">
        <f>#REF!</f>
        <v>#REF!</v>
      </c>
      <c r="R18" s="4"/>
      <c r="S18" s="4"/>
      <c r="T18" s="4" t="e">
        <f t="shared" ref="T18:T20" si="0">M18+N18+O18+P18+Q18+R18+S18</f>
        <v>#REF!</v>
      </c>
      <c r="U18" s="4" t="e">
        <f>#REF!</f>
        <v>#REF!</v>
      </c>
      <c r="V18" s="4" t="e">
        <f>#REF!</f>
        <v>#REF!</v>
      </c>
      <c r="W18" s="4" t="e">
        <f>#REF!</f>
        <v>#REF!</v>
      </c>
      <c r="X18" s="4" t="e">
        <f>T18+U18+V18+W18</f>
        <v>#REF!</v>
      </c>
      <c r="Y18" s="4" t="e">
        <f>X18*Y17</f>
        <v>#REF!</v>
      </c>
      <c r="Z18" s="6" t="e">
        <f>X18+Y18</f>
        <v>#REF!</v>
      </c>
      <c r="AA18" s="6" t="e">
        <f>Z18*1.12</f>
        <v>#REF!</v>
      </c>
      <c r="AB18" s="24">
        <v>116.66</v>
      </c>
      <c r="AC18" s="25" t="e">
        <f>Z18/AB18-1</f>
        <v>#REF!</v>
      </c>
      <c r="AD18" s="8">
        <v>124.24</v>
      </c>
    </row>
    <row r="19" spans="1:30" s="8" customFormat="1" ht="63.75" hidden="1" customHeight="1" x14ac:dyDescent="0.35">
      <c r="A19" s="5">
        <v>2</v>
      </c>
      <c r="B19" s="21" t="s">
        <v>19</v>
      </c>
      <c r="C19" s="5" t="s">
        <v>55</v>
      </c>
      <c r="D19" s="4" t="e">
        <f>#REF!</f>
        <v>#REF!</v>
      </c>
      <c r="E19" s="4" t="e">
        <f>#REF!</f>
        <v>#REF!</v>
      </c>
      <c r="F19" s="4" t="e">
        <f>#REF!</f>
        <v>#REF!</v>
      </c>
      <c r="G19" s="4" t="e">
        <f>E19/F19*D19</f>
        <v>#REF!</v>
      </c>
      <c r="H19" s="4" t="e">
        <f>G19/12</f>
        <v>#REF!</v>
      </c>
      <c r="I19" s="4"/>
      <c r="J19" s="4"/>
      <c r="K19" s="4" t="e">
        <f>#REF!</f>
        <v>#REF!</v>
      </c>
      <c r="L19" s="4" t="e">
        <f>#REF!</f>
        <v>#REF!</v>
      </c>
      <c r="M19" s="4" t="e">
        <f t="shared" ref="M19:M20" si="1">G19+H19+I19+J19+K19+L19</f>
        <v>#REF!</v>
      </c>
      <c r="N19" s="4" t="e">
        <f>#REF!</f>
        <v>#REF!</v>
      </c>
      <c r="O19" s="4" t="e">
        <f>#REF!</f>
        <v>#REF!</v>
      </c>
      <c r="P19" s="4" t="e">
        <f>#REF!</f>
        <v>#REF!</v>
      </c>
      <c r="Q19" s="4" t="e">
        <f>#REF!</f>
        <v>#REF!</v>
      </c>
      <c r="R19" s="4"/>
      <c r="S19" s="4"/>
      <c r="T19" s="4" t="e">
        <f t="shared" si="0"/>
        <v>#REF!</v>
      </c>
      <c r="U19" s="4" t="e">
        <f>#REF!</f>
        <v>#REF!</v>
      </c>
      <c r="V19" s="4" t="e">
        <f>#REF!</f>
        <v>#REF!</v>
      </c>
      <c r="W19" s="4" t="e">
        <f>#REF!</f>
        <v>#REF!</v>
      </c>
      <c r="X19" s="4" t="e">
        <f t="shared" ref="X19" si="2">T19+U19+V19+W19</f>
        <v>#REF!</v>
      </c>
      <c r="Y19" s="4" t="e">
        <f>X19*Y17</f>
        <v>#REF!</v>
      </c>
      <c r="Z19" s="6" t="e">
        <f>X19+Y19</f>
        <v>#REF!</v>
      </c>
      <c r="AA19" s="6" t="e">
        <f t="shared" ref="AA19:AA20" si="3">Z19*1.12</f>
        <v>#REF!</v>
      </c>
      <c r="AB19" s="24">
        <v>264.48</v>
      </c>
      <c r="AC19" s="25" t="e">
        <f t="shared" ref="AC19:AC24" si="4">Z19/AB19-1</f>
        <v>#REF!</v>
      </c>
      <c r="AD19" s="8">
        <v>281.67</v>
      </c>
    </row>
    <row r="20" spans="1:30" s="8" customFormat="1" ht="62.25" hidden="1" customHeight="1" x14ac:dyDescent="0.35">
      <c r="A20" s="5">
        <v>3</v>
      </c>
      <c r="B20" s="21" t="s">
        <v>20</v>
      </c>
      <c r="C20" s="5" t="s">
        <v>55</v>
      </c>
      <c r="D20" s="4" t="e">
        <f>#REF!</f>
        <v>#REF!</v>
      </c>
      <c r="E20" s="4" t="e">
        <f>#REF!</f>
        <v>#REF!</v>
      </c>
      <c r="F20" s="4" t="e">
        <f>#REF!</f>
        <v>#REF!</v>
      </c>
      <c r="G20" s="4" t="e">
        <f>E20/F20*D20</f>
        <v>#REF!</v>
      </c>
      <c r="H20" s="4" t="e">
        <f t="shared" ref="H20" si="5">G20/12</f>
        <v>#REF!</v>
      </c>
      <c r="I20" s="4"/>
      <c r="J20" s="4"/>
      <c r="K20" s="4" t="e">
        <f>#REF!</f>
        <v>#REF!</v>
      </c>
      <c r="L20" s="4" t="e">
        <f>#REF!</f>
        <v>#REF!</v>
      </c>
      <c r="M20" s="4" t="e">
        <f t="shared" si="1"/>
        <v>#REF!</v>
      </c>
      <c r="N20" s="4" t="e">
        <f>#REF!</f>
        <v>#REF!</v>
      </c>
      <c r="O20" s="4" t="e">
        <f>#REF!</f>
        <v>#REF!</v>
      </c>
      <c r="P20" s="4" t="e">
        <f>#REF!</f>
        <v>#REF!</v>
      </c>
      <c r="Q20" s="4" t="e">
        <f>#REF!</f>
        <v>#REF!</v>
      </c>
      <c r="R20" s="4"/>
      <c r="S20" s="4"/>
      <c r="T20" s="4" t="e">
        <f t="shared" si="0"/>
        <v>#REF!</v>
      </c>
      <c r="U20" s="4" t="e">
        <f>#REF!</f>
        <v>#REF!</v>
      </c>
      <c r="V20" s="4" t="e">
        <f>#REF!</f>
        <v>#REF!</v>
      </c>
      <c r="W20" s="4" t="e">
        <f>#REF!</f>
        <v>#REF!</v>
      </c>
      <c r="X20" s="4" t="e">
        <f>T20+U20+V20+W20</f>
        <v>#REF!</v>
      </c>
      <c r="Y20" s="4" t="e">
        <f>X20*Y17</f>
        <v>#REF!</v>
      </c>
      <c r="Z20" s="6" t="e">
        <f>X20+Y20</f>
        <v>#REF!</v>
      </c>
      <c r="AA20" s="6" t="e">
        <f t="shared" si="3"/>
        <v>#REF!</v>
      </c>
      <c r="AB20" s="24">
        <v>314.67</v>
      </c>
      <c r="AC20" s="25" t="e">
        <f t="shared" si="4"/>
        <v>#REF!</v>
      </c>
      <c r="AD20" s="8">
        <v>335.12</v>
      </c>
    </row>
    <row r="21" spans="1:30" s="8" customFormat="1" ht="39" customHeight="1" x14ac:dyDescent="0.35">
      <c r="A21" s="12"/>
      <c r="B21" s="12" t="s">
        <v>38</v>
      </c>
      <c r="C21" s="27"/>
      <c r="D21" s="5"/>
      <c r="E21" s="5"/>
      <c r="F21" s="5"/>
      <c r="G21" s="5"/>
      <c r="H21" s="5"/>
      <c r="I21" s="14"/>
      <c r="J21" s="14"/>
      <c r="K21" s="14"/>
      <c r="L21" s="14"/>
      <c r="M21" s="15"/>
      <c r="N21" s="16" t="s">
        <v>33</v>
      </c>
      <c r="O21" s="15"/>
      <c r="P21" s="15"/>
      <c r="Q21" s="15"/>
      <c r="R21" s="15"/>
      <c r="S21" s="15"/>
      <c r="T21" s="15"/>
      <c r="U21" s="14"/>
      <c r="V21" s="14"/>
      <c r="W21" s="14"/>
      <c r="X21" s="15"/>
      <c r="Y21" s="17">
        <v>0.6</v>
      </c>
      <c r="Z21" s="15"/>
      <c r="AA21" s="11"/>
      <c r="AB21" s="23"/>
      <c r="AC21" s="25" t="e">
        <f t="shared" si="4"/>
        <v>#DIV/0!</v>
      </c>
    </row>
    <row r="22" spans="1:30" s="8" customFormat="1" ht="43.5" customHeight="1" x14ac:dyDescent="0.35">
      <c r="A22" s="5">
        <v>1</v>
      </c>
      <c r="B22" s="21" t="s">
        <v>18</v>
      </c>
      <c r="C22" s="5" t="s">
        <v>55</v>
      </c>
      <c r="D22" s="4">
        <v>1.0750000000000001E-2</v>
      </c>
      <c r="E22" s="4">
        <v>239391.696</v>
      </c>
      <c r="F22" s="4">
        <v>164</v>
      </c>
      <c r="G22" s="4">
        <v>15.691833731707318</v>
      </c>
      <c r="H22" s="4">
        <v>1.3076528109756098</v>
      </c>
      <c r="I22" s="4"/>
      <c r="J22" s="4"/>
      <c r="K22" s="4">
        <v>35.908754399999999</v>
      </c>
      <c r="L22" s="4">
        <v>22.286585365853657</v>
      </c>
      <c r="M22" s="4">
        <v>75.194826308536577</v>
      </c>
      <c r="N22" s="4">
        <v>10.564873096349389</v>
      </c>
      <c r="O22" s="4">
        <v>5.9717066364865516</v>
      </c>
      <c r="P22" s="4">
        <v>1.6521274264551005</v>
      </c>
      <c r="Q22" s="4">
        <v>1.1043484126759613</v>
      </c>
      <c r="R22" s="4"/>
      <c r="S22" s="4"/>
      <c r="T22" s="4">
        <v>94.487881880503565</v>
      </c>
      <c r="U22" s="4">
        <v>52.049858770769021</v>
      </c>
      <c r="V22" s="4">
        <v>5.985508174159512</v>
      </c>
      <c r="W22" s="4">
        <v>0.22558447892560973</v>
      </c>
      <c r="X22" s="4">
        <v>152.74883330435773</v>
      </c>
      <c r="Y22" s="4">
        <v>91.649299982614636</v>
      </c>
      <c r="Z22" s="6">
        <v>244.39813328697238</v>
      </c>
      <c r="AA22" s="6">
        <v>273.72590928140909</v>
      </c>
      <c r="AB22" s="24">
        <v>189.84</v>
      </c>
      <c r="AC22" s="25">
        <f t="shared" si="4"/>
        <v>0.28739008263259791</v>
      </c>
      <c r="AD22" s="8">
        <v>189</v>
      </c>
    </row>
    <row r="23" spans="1:30" s="8" customFormat="1" ht="62.25" customHeight="1" x14ac:dyDescent="0.35">
      <c r="A23" s="5">
        <v>2</v>
      </c>
      <c r="B23" s="21" t="s">
        <v>19</v>
      </c>
      <c r="C23" s="5" t="s">
        <v>55</v>
      </c>
      <c r="D23" s="4">
        <v>5.5843333333333328E-2</v>
      </c>
      <c r="E23" s="4">
        <v>262884.7466666667</v>
      </c>
      <c r="F23" s="4">
        <v>164</v>
      </c>
      <c r="G23" s="4">
        <v>89.51439351436315</v>
      </c>
      <c r="H23" s="4">
        <v>7.4595327928635955</v>
      </c>
      <c r="I23" s="4"/>
      <c r="J23" s="4"/>
      <c r="K23" s="4">
        <v>39.432712000000009</v>
      </c>
      <c r="L23" s="4">
        <v>115.77276422764226</v>
      </c>
      <c r="M23" s="4">
        <v>252.17940253486901</v>
      </c>
      <c r="N23" s="4">
        <v>35.431206056149101</v>
      </c>
      <c r="O23" s="4">
        <v>7.2660035543707648</v>
      </c>
      <c r="P23" s="4">
        <v>2.7119262237999684</v>
      </c>
      <c r="Q23" s="4">
        <v>14.097222222222221</v>
      </c>
      <c r="R23" s="4"/>
      <c r="S23" s="4"/>
      <c r="T23" s="4">
        <v>311.68576059141105</v>
      </c>
      <c r="U23" s="4">
        <v>174.55858243463635</v>
      </c>
      <c r="V23" s="4">
        <v>20.073480441775576</v>
      </c>
      <c r="W23" s="4">
        <v>0.7565382076046071</v>
      </c>
      <c r="X23" s="4">
        <v>507.07436167542761</v>
      </c>
      <c r="Y23" s="4">
        <v>304.24461700525654</v>
      </c>
      <c r="Z23" s="6">
        <v>811.31897868068415</v>
      </c>
      <c r="AA23" s="6">
        <v>908.67725612236632</v>
      </c>
      <c r="AB23" s="24">
        <v>446.1</v>
      </c>
      <c r="AC23" s="25">
        <f t="shared" si="4"/>
        <v>0.81869307034450589</v>
      </c>
    </row>
    <row r="24" spans="1:30" s="8" customFormat="1" ht="67.5" customHeight="1" x14ac:dyDescent="0.35">
      <c r="A24" s="5">
        <v>3</v>
      </c>
      <c r="B24" s="21" t="s">
        <v>20</v>
      </c>
      <c r="C24" s="5" t="s">
        <v>55</v>
      </c>
      <c r="D24" s="4">
        <v>6.3533333333333344E-2</v>
      </c>
      <c r="E24" s="4">
        <v>262884.7466666667</v>
      </c>
      <c r="F24" s="4">
        <v>164</v>
      </c>
      <c r="G24" s="4">
        <v>101.84112340379407</v>
      </c>
      <c r="H24" s="4">
        <v>8.486760283649506</v>
      </c>
      <c r="I24" s="4"/>
      <c r="J24" s="4"/>
      <c r="K24" s="4">
        <v>39.432712000000009</v>
      </c>
      <c r="L24" s="4">
        <v>131.71544715447155</v>
      </c>
      <c r="M24" s="4">
        <v>281.47604284191516</v>
      </c>
      <c r="N24" s="4">
        <v>39.547384019289083</v>
      </c>
      <c r="O24" s="4">
        <v>7.2660035543707648</v>
      </c>
      <c r="P24" s="4">
        <v>4.611147060823245</v>
      </c>
      <c r="Q24" s="4">
        <v>26.710526315789476</v>
      </c>
      <c r="R24" s="4"/>
      <c r="S24" s="4"/>
      <c r="T24" s="4">
        <v>359.61110379218775</v>
      </c>
      <c r="U24" s="4">
        <v>194.83771685517368</v>
      </c>
      <c r="V24" s="4">
        <v>22.405493010216446</v>
      </c>
      <c r="W24" s="4">
        <v>0.84442812852574545</v>
      </c>
      <c r="X24" s="4">
        <v>577.6987417861036</v>
      </c>
      <c r="Y24" s="4">
        <v>346.61924507166214</v>
      </c>
      <c r="Z24" s="6">
        <v>924.31798685776573</v>
      </c>
      <c r="AA24" s="6">
        <v>1035.2361452806977</v>
      </c>
      <c r="AB24" s="24">
        <v>491.31</v>
      </c>
      <c r="AC24" s="25">
        <f t="shared" si="4"/>
        <v>0.88133355082893838</v>
      </c>
    </row>
    <row r="27" spans="1:30" s="1" customFormat="1" ht="0.75" customHeight="1" x14ac:dyDescent="0.3">
      <c r="T27" s="29"/>
      <c r="U27" s="29"/>
      <c r="V27" s="29"/>
    </row>
    <row r="28" spans="1:30" s="1" customFormat="1" ht="44.25" hidden="1" customHeight="1" x14ac:dyDescent="0.35">
      <c r="B28" s="34" t="s">
        <v>27</v>
      </c>
      <c r="C28" s="34"/>
      <c r="D28" s="34"/>
      <c r="E28" s="34"/>
      <c r="F28" s="18"/>
      <c r="T28" s="18"/>
      <c r="U28" s="18"/>
      <c r="V28" s="18"/>
      <c r="W28" s="34" t="s">
        <v>40</v>
      </c>
      <c r="X28" s="34"/>
      <c r="Y28" s="34"/>
      <c r="Z28" s="34"/>
    </row>
    <row r="29" spans="1:30" s="1" customFormat="1" ht="54.6" customHeight="1" x14ac:dyDescent="0.35">
      <c r="B29" s="18" t="s">
        <v>46</v>
      </c>
      <c r="C29" s="18"/>
      <c r="D29" s="18"/>
      <c r="E29" s="30"/>
      <c r="F29" s="18"/>
      <c r="T29" s="18"/>
      <c r="U29" s="18"/>
      <c r="V29" s="18"/>
      <c r="W29" s="18" t="s">
        <v>43</v>
      </c>
      <c r="X29" s="18"/>
      <c r="Y29" s="18"/>
      <c r="Z29" s="18"/>
    </row>
    <row r="30" spans="1:30" s="1" customFormat="1" ht="62.4" customHeight="1" x14ac:dyDescent="0.35">
      <c r="B30" s="18" t="s">
        <v>56</v>
      </c>
      <c r="C30" s="18"/>
      <c r="D30" s="18"/>
      <c r="E30" s="18"/>
      <c r="F30" s="18"/>
      <c r="T30" s="18"/>
      <c r="U30" s="18"/>
      <c r="V30" s="18"/>
      <c r="W30" s="18" t="s">
        <v>57</v>
      </c>
      <c r="X30" s="18"/>
      <c r="Y30" s="18"/>
    </row>
    <row r="31" spans="1:30" ht="26.25" customHeight="1" x14ac:dyDescent="0.4">
      <c r="B31" s="19"/>
      <c r="C31" s="19"/>
      <c r="D31" s="19"/>
      <c r="E31" s="19"/>
      <c r="F31" s="19"/>
      <c r="T31" s="19"/>
      <c r="U31" s="19"/>
      <c r="V31" s="19"/>
    </row>
    <row r="32" spans="1:30" s="1" customFormat="1" ht="47.4" customHeight="1" x14ac:dyDescent="0.35">
      <c r="B32" s="35" t="s">
        <v>42</v>
      </c>
      <c r="C32" s="35"/>
      <c r="D32" s="35"/>
      <c r="E32" s="35"/>
      <c r="F32" s="18"/>
      <c r="T32" s="33"/>
      <c r="U32" s="33"/>
      <c r="V32" s="33"/>
      <c r="W32" s="22" t="s">
        <v>47</v>
      </c>
      <c r="X32" s="22"/>
      <c r="Y32" s="22"/>
    </row>
    <row r="33" spans="2:25" ht="17.25" customHeight="1" x14ac:dyDescent="0.35">
      <c r="W33" s="20"/>
      <c r="X33" s="20"/>
      <c r="Y33" s="20"/>
    </row>
    <row r="34" spans="2:25" ht="18" x14ac:dyDescent="0.35">
      <c r="B34" s="13"/>
      <c r="C34" s="13"/>
    </row>
    <row r="35" spans="2:25" ht="15.75" customHeight="1" x14ac:dyDescent="0.35">
      <c r="B35" s="13"/>
      <c r="C35" s="13"/>
    </row>
    <row r="42" spans="2:25" ht="18" x14ac:dyDescent="0.35">
      <c r="B42" s="13" t="s">
        <v>44</v>
      </c>
      <c r="C42" s="13"/>
    </row>
    <row r="43" spans="2:25" ht="18" x14ac:dyDescent="0.35">
      <c r="B43" s="13" t="s">
        <v>45</v>
      </c>
      <c r="C43" s="13"/>
    </row>
  </sheetData>
  <mergeCells count="19">
    <mergeCell ref="B28:E28"/>
    <mergeCell ref="W28:Z28"/>
    <mergeCell ref="B32:E32"/>
    <mergeCell ref="T32:V32"/>
    <mergeCell ref="A13:AA13"/>
    <mergeCell ref="Z14:AA14"/>
    <mergeCell ref="A15:A16"/>
    <mergeCell ref="B15:B16"/>
    <mergeCell ref="C15:C16"/>
    <mergeCell ref="D15:D16"/>
    <mergeCell ref="E15:Y15"/>
    <mergeCell ref="Z15:Z16"/>
    <mergeCell ref="AA15:AA16"/>
    <mergeCell ref="X5:AA5"/>
    <mergeCell ref="X6:AD6"/>
    <mergeCell ref="X7:AD7"/>
    <mergeCell ref="X10:AD10"/>
    <mergeCell ref="A11:AA11"/>
    <mergeCell ref="A12:A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Х  Исмаилова</dc:creator>
  <cp:lastModifiedBy>Айгуль Е Аяпбергенова</cp:lastModifiedBy>
  <cp:lastPrinted>2025-03-18T06:26:27Z</cp:lastPrinted>
  <dcterms:created xsi:type="dcterms:W3CDTF">2017-01-16T13:08:53Z</dcterms:created>
  <dcterms:modified xsi:type="dcterms:W3CDTF">2025-04-02T07:38:11Z</dcterms:modified>
</cp:coreProperties>
</file>